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hedule" sheetId="1" state="visible" r:id="rId1"/>
    <sheet xmlns:r="http://schemas.openxmlformats.org/officeDocument/2006/relationships" name="Students" sheetId="2" state="visible" r:id="rId2"/>
    <sheet xmlns:r="http://schemas.openxmlformats.org/officeDocument/2006/relationships" name="Instructors" sheetId="3" state="visible" r:id="rId3"/>
    <sheet xmlns:r="http://schemas.openxmlformats.org/officeDocument/2006/relationships" name="Vehicles" sheetId="4" state="visible" r:id="rId4"/>
    <sheet xmlns:r="http://schemas.openxmlformats.org/officeDocument/2006/relationships" name="Packages" sheetId="5" state="visible" r:id="rId5"/>
    <sheet xmlns:r="http://schemas.openxmlformats.org/officeDocument/2006/relationships" name="Settings" sheetId="6" state="visible" r:id="rId6"/>
    <sheet xmlns:r="http://schemas.openxmlformats.org/officeDocument/2006/relationships" name="Dashboard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BFDAD2"/>
      </left>
      <right style="thin">
        <color rgb="00BFDAD2"/>
      </right>
      <top style="thin">
        <color rgb="00BFDAD2"/>
      </top>
      <bottom style="thin">
        <color rgb="00BFDAD2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9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  <col width="22" customWidth="1" min="9" max="9"/>
    <col width="22" customWidth="1" min="10" max="10"/>
    <col width="22" customWidth="1" min="11" max="11"/>
    <col width="32" customWidth="1" min="12" max="12"/>
    <col width="22" customWidth="1" min="13" max="13"/>
    <col width="22" customWidth="1" min="14" max="14"/>
    <col width="22" customWidth="1" min="15" max="15"/>
    <col width="22" customWidth="1" min="16" max="16"/>
  </cols>
  <sheetData>
    <row r="1">
      <c r="A1" s="1" t="inlineStr">
        <is>
          <t>Lesson ID</t>
        </is>
      </c>
      <c r="B1" s="1" t="inlineStr">
        <is>
          <t>Date</t>
        </is>
      </c>
      <c r="C1" s="1" t="inlineStr">
        <is>
          <t>Start Time</t>
        </is>
      </c>
      <c r="D1" s="1" t="inlineStr">
        <is>
          <t>Duration Minutes</t>
        </is>
      </c>
      <c r="E1" s="1" t="inlineStr">
        <is>
          <t>End Time</t>
        </is>
      </c>
      <c r="F1" s="1" t="inlineStr">
        <is>
          <t>Student</t>
        </is>
      </c>
      <c r="G1" s="1" t="inlineStr">
        <is>
          <t>Instructor</t>
        </is>
      </c>
      <c r="H1" s="1" t="inlineStr">
        <is>
          <t>Vehicle</t>
        </is>
      </c>
      <c r="I1" s="1" t="inlineStr">
        <is>
          <t>Package</t>
        </is>
      </c>
      <c r="J1" s="1" t="inlineStr">
        <is>
          <t>Status</t>
        </is>
      </c>
      <c r="K1" s="1" t="inlineStr">
        <is>
          <t>Payment Status</t>
        </is>
      </c>
      <c r="L1" s="1" t="inlineStr">
        <is>
          <t>Pickup Notes</t>
        </is>
      </c>
      <c r="M1" s="1" t="inlineStr">
        <is>
          <t>Instructor Conflict</t>
        </is>
      </c>
      <c r="N1" s="1" t="inlineStr">
        <is>
          <t>Vehicle Conflict</t>
        </is>
      </c>
      <c r="O1" s="1" t="inlineStr">
        <is>
          <t>Student Overlap</t>
        </is>
      </c>
      <c r="P1" s="1" t="inlineStr">
        <is>
          <t>Estimated Revenue</t>
        </is>
      </c>
    </row>
    <row r="2">
      <c r="A2" s="2" t="inlineStr">
        <is>
          <t>L-1001</t>
        </is>
      </c>
      <c r="B2" s="2" t="inlineStr">
        <is>
          <t>2026-06-17</t>
        </is>
      </c>
      <c r="C2" s="2" t="inlineStr">
        <is>
          <t>09:00</t>
        </is>
      </c>
      <c r="D2" s="2" t="n">
        <v>90</v>
      </c>
      <c r="E2" s="2">
        <f>C2+(D2/1440)</f>
        <v/>
      </c>
      <c r="F2" s="2" t="inlineStr">
        <is>
          <t>Avery Rivera</t>
        </is>
      </c>
      <c r="G2" s="2" t="inlineStr">
        <is>
          <t>Jordan Miles</t>
        </is>
      </c>
      <c r="H2" s="2" t="inlineStr">
        <is>
          <t>Car 1</t>
        </is>
      </c>
      <c r="I2" s="2" t="inlineStr">
        <is>
          <t>Teen Starter</t>
        </is>
      </c>
      <c r="J2" s="2" t="inlineStr">
        <is>
          <t>Scheduled</t>
        </is>
      </c>
      <c r="K2" s="2" t="inlineStr">
        <is>
          <t>Deposit paid</t>
        </is>
      </c>
      <c r="L2" s="2" t="inlineStr">
        <is>
          <t>Home pickup</t>
        </is>
      </c>
      <c r="M2" s="2">
        <f>IF(COUNTIFS($B:$B,B2,$G:$G,G2,$C:$C,"&lt;"&amp;E2,$E:$E,"&gt;"&amp;C2)&gt;1,"Conflict","OK")</f>
        <v/>
      </c>
      <c r="N2" s="2">
        <f>IF(COUNTIFS($B:$B,B2,$H:$H,H2,$C:$C,"&lt;"&amp;E2,$E:$E,"&gt;"&amp;C2)&gt;1,"Conflict","OK")</f>
        <v/>
      </c>
      <c r="O2" s="2">
        <f>IF(COUNTIFS($B:$B,B2,$F:$F,F2,$C:$C,"&lt;"&amp;E2,$E:$E,"&gt;"&amp;C2)&gt;1,"Overlap","OK")</f>
        <v/>
      </c>
      <c r="P2" s="2">
        <f>XLOOKUP(I2,Packages!A:A,Packages!D:D,0)</f>
        <v/>
      </c>
    </row>
    <row r="3">
      <c r="A3" s="2" t="inlineStr">
        <is>
          <t>L-1002</t>
        </is>
      </c>
      <c r="B3" s="2" t="inlineStr">
        <is>
          <t>2026-06-17</t>
        </is>
      </c>
      <c r="C3" s="2" t="inlineStr">
        <is>
          <t>11:00</t>
        </is>
      </c>
      <c r="D3" s="2" t="n">
        <v>90</v>
      </c>
      <c r="E3" s="2">
        <f>C3+(D3/1440)</f>
        <v/>
      </c>
      <c r="F3" s="2" t="inlineStr">
        <is>
          <t>Mia Santos</t>
        </is>
      </c>
      <c r="G3" s="2" t="inlineStr">
        <is>
          <t>Jordan Miles</t>
        </is>
      </c>
      <c r="H3" s="2" t="inlineStr">
        <is>
          <t>Car 1</t>
        </is>
      </c>
      <c r="I3" s="2" t="inlineStr">
        <is>
          <t>Teen Starter</t>
        </is>
      </c>
      <c r="J3" s="2" t="inlineStr">
        <is>
          <t>Scheduled</t>
        </is>
      </c>
      <c r="K3" s="2" t="inlineStr">
        <is>
          <t>Paid</t>
        </is>
      </c>
      <c r="L3" s="2" t="inlineStr">
        <is>
          <t>School pickup</t>
        </is>
      </c>
      <c r="M3" s="2">
        <f>IF(COUNTIFS($B:$B,B3,$G:$G,G3,$C:$C,"&lt;"&amp;E3,$E:$E,"&gt;"&amp;C3)&gt;1,"Conflict","OK")</f>
        <v/>
      </c>
      <c r="N3" s="2">
        <f>IF(COUNTIFS($B:$B,B3,$H:$H,H3,$C:$C,"&lt;"&amp;E3,$E:$E,"&gt;"&amp;C3)&gt;1,"Conflict","OK")</f>
        <v/>
      </c>
      <c r="O3" s="2">
        <f>IF(COUNTIFS($B:$B,B3,$F:$F,F3,$C:$C,"&lt;"&amp;E3,$E:$E,"&gt;"&amp;C3)&gt;1,"Overlap","OK")</f>
        <v/>
      </c>
      <c r="P3" s="2">
        <f>XLOOKUP(I3,Packages!A:A,Packages!D:D,0)</f>
        <v/>
      </c>
    </row>
    <row r="4">
      <c r="A4" s="2" t="inlineStr">
        <is>
          <t>L-1003</t>
        </is>
      </c>
      <c r="B4" s="2" t="inlineStr">
        <is>
          <t>2026-06-18</t>
        </is>
      </c>
      <c r="C4" s="2" t="inlineStr">
        <is>
          <t>14:00</t>
        </is>
      </c>
      <c r="D4" s="2" t="n">
        <v>120</v>
      </c>
      <c r="E4" s="2">
        <f>C4+(D4/1440)</f>
        <v/>
      </c>
      <c r="F4" s="2" t="inlineStr">
        <is>
          <t>Noah Kim</t>
        </is>
      </c>
      <c r="G4" s="2" t="inlineStr">
        <is>
          <t>Priya Shah</t>
        </is>
      </c>
      <c r="H4" s="2" t="inlineStr">
        <is>
          <t>Car 2</t>
        </is>
      </c>
      <c r="I4" s="2" t="inlineStr">
        <is>
          <t>Road Test Prep</t>
        </is>
      </c>
      <c r="J4" s="2" t="inlineStr">
        <is>
          <t>No-show</t>
        </is>
      </c>
      <c r="K4" s="2" t="inlineStr">
        <is>
          <t>Balance due</t>
        </is>
      </c>
      <c r="L4" s="2" t="inlineStr">
        <is>
          <t>Meet at test area</t>
        </is>
      </c>
      <c r="M4" s="2">
        <f>IF(COUNTIFS($B:$B,B4,$G:$G,G4,$C:$C,"&lt;"&amp;E4,$E:$E,"&gt;"&amp;C4)&gt;1,"Conflict","OK")</f>
        <v/>
      </c>
      <c r="N4" s="2">
        <f>IF(COUNTIFS($B:$B,B4,$H:$H,H4,$C:$C,"&lt;"&amp;E4,$E:$E,"&gt;"&amp;C4)&gt;1,"Conflict","OK")</f>
        <v/>
      </c>
      <c r="O4" s="2">
        <f>IF(COUNTIFS($B:$B,B4,$F:$F,F4,$C:$C,"&lt;"&amp;E4,$E:$E,"&gt;"&amp;C4)&gt;1,"Overlap","OK")</f>
        <v/>
      </c>
      <c r="P4" s="2">
        <f>XLOOKUP(I4,Packages!A:A,Packages!D:D,0)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  <col width="22" customWidth="1" min="9" max="9"/>
    <col width="22" customWidth="1" min="10" max="10"/>
    <col width="22" customWidth="1" min="11" max="11"/>
    <col width="22" customWidth="1" min="12" max="12"/>
  </cols>
  <sheetData>
    <row r="1">
      <c r="A1" s="1" t="inlineStr">
        <is>
          <t>Student</t>
        </is>
      </c>
      <c r="B1" s="1" t="inlineStr">
        <is>
          <t>Guardian</t>
        </is>
      </c>
      <c r="C1" s="1" t="inlineStr">
        <is>
          <t>Phone</t>
        </is>
      </c>
      <c r="D1" s="1" t="inlineStr">
        <is>
          <t>Email</t>
        </is>
      </c>
      <c r="E1" s="1" t="inlineStr">
        <is>
          <t>Permit Status</t>
        </is>
      </c>
      <c r="F1" s="1" t="inlineStr">
        <is>
          <t>Waiver Status</t>
        </is>
      </c>
      <c r="G1" s="1" t="inlineStr">
        <is>
          <t>Package</t>
        </is>
      </c>
      <c r="H1" s="1" t="inlineStr">
        <is>
          <t>Completed Lessons</t>
        </is>
      </c>
      <c r="I1" s="1" t="inlineStr">
        <is>
          <t>Included Lessons</t>
        </is>
      </c>
      <c r="J1" s="1" t="inlineStr">
        <is>
          <t>Remaining Lessons</t>
        </is>
      </c>
      <c r="K1" s="1" t="inlineStr">
        <is>
          <t>Preferred Times</t>
        </is>
      </c>
      <c r="L1" s="1" t="inlineStr">
        <is>
          <t>Notes</t>
        </is>
      </c>
    </row>
    <row r="2">
      <c r="A2" s="2" t="inlineStr">
        <is>
          <t>Avery Rivera</t>
        </is>
      </c>
      <c r="B2" s="2" t="inlineStr">
        <is>
          <t>Elena Rivera</t>
        </is>
      </c>
      <c r="C2" s="2" t="inlineStr">
        <is>
          <t>555-111-2222</t>
        </is>
      </c>
      <c r="D2" s="2" t="inlineStr">
        <is>
          <t>parent@example.com</t>
        </is>
      </c>
      <c r="E2" s="2" t="inlineStr">
        <is>
          <t>Reviewed</t>
        </is>
      </c>
      <c r="F2" s="2" t="inlineStr">
        <is>
          <t>Signed</t>
        </is>
      </c>
      <c r="G2" s="2" t="inlineStr">
        <is>
          <t>Teen Starter</t>
        </is>
      </c>
      <c r="H2" s="2" t="n">
        <v>1</v>
      </c>
      <c r="I2" s="2">
        <f>XLOOKUP(G2,Packages!A:A,Packages!B:B,0)</f>
        <v/>
      </c>
      <c r="J2" s="2">
        <f>I2-H2</f>
        <v/>
      </c>
      <c r="K2" s="2" t="inlineStr">
        <is>
          <t>Weekdays after 4</t>
        </is>
      </c>
      <c r="L2" s="2" t="inlineStr">
        <is>
          <t>Needs permit copy recheck in July</t>
        </is>
      </c>
    </row>
    <row r="3">
      <c r="A3" s="2" t="inlineStr">
        <is>
          <t>Mia Santos</t>
        </is>
      </c>
      <c r="B3" s="2" t="inlineStr">
        <is>
          <t>Carlos Santos</t>
        </is>
      </c>
      <c r="C3" s="2" t="inlineStr">
        <is>
          <t>555-222-3333</t>
        </is>
      </c>
      <c r="D3" s="2" t="inlineStr">
        <is>
          <t>family@example.com</t>
        </is>
      </c>
      <c r="E3" s="2" t="inlineStr">
        <is>
          <t>Pending review</t>
        </is>
      </c>
      <c r="F3" s="2" t="inlineStr">
        <is>
          <t>Signed</t>
        </is>
      </c>
      <c r="G3" s="2" t="inlineStr">
        <is>
          <t>Teen Starter</t>
        </is>
      </c>
      <c r="H3" s="2" t="n">
        <v>0</v>
      </c>
      <c r="I3" s="2">
        <f>XLOOKUP(G3,Packages!A:A,Packages!B:B,0)</f>
        <v/>
      </c>
      <c r="J3" s="2">
        <f>I3-H3</f>
        <v/>
      </c>
      <c r="K3" s="2" t="inlineStr">
        <is>
          <t>Saturday morning</t>
        </is>
      </c>
      <c r="L3" s="2" t="inlineStr">
        <is>
          <t>Parent prefers reminder before lesson</t>
        </is>
      </c>
    </row>
    <row r="4">
      <c r="A4" s="2" t="inlineStr">
        <is>
          <t>Noah Kim</t>
        </is>
      </c>
      <c r="B4" s="2" t="inlineStr">
        <is>
          <t>Adult student</t>
        </is>
      </c>
      <c r="C4" s="2" t="inlineStr">
        <is>
          <t>555-333-4444</t>
        </is>
      </c>
      <c r="D4" s="2" t="inlineStr">
        <is>
          <t>noah@example.com</t>
        </is>
      </c>
      <c r="E4" s="2" t="inlineStr">
        <is>
          <t>Not required</t>
        </is>
      </c>
      <c r="F4" s="2" t="inlineStr">
        <is>
          <t>Not required</t>
        </is>
      </c>
      <c r="G4" s="2" t="inlineStr">
        <is>
          <t>Road Test Prep</t>
        </is>
      </c>
      <c r="H4" s="2" t="n">
        <v>2</v>
      </c>
      <c r="I4" s="2">
        <f>XLOOKUP(G4,Packages!A:A,Packages!B:B,0)</f>
        <v/>
      </c>
      <c r="J4" s="2">
        <f>I4-H4</f>
        <v/>
      </c>
      <c r="K4" s="2" t="inlineStr">
        <is>
          <t>Lunch hours</t>
        </is>
      </c>
      <c r="L4" s="2" t="inlineStr">
        <is>
          <t>Road test in three weeks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1" t="inlineStr">
        <is>
          <t>Instructor</t>
        </is>
      </c>
      <c r="B1" s="1" t="inlineStr">
        <is>
          <t>Active</t>
        </is>
      </c>
      <c r="C1" s="1" t="inlineStr">
        <is>
          <t>Service Area</t>
        </is>
      </c>
      <c r="D1" s="1" t="inlineStr">
        <is>
          <t>Weekly Capacity Hours</t>
        </is>
      </c>
      <c r="E1" s="1" t="inlineStr">
        <is>
          <t>Scheduled Hours</t>
        </is>
      </c>
      <c r="F1" s="1" t="inlineStr">
        <is>
          <t>Utilization</t>
        </is>
      </c>
      <c r="G1" s="1" t="inlineStr">
        <is>
          <t>Notes</t>
        </is>
      </c>
    </row>
    <row r="2">
      <c r="A2" s="2" t="inlineStr">
        <is>
          <t>Jordan Miles</t>
        </is>
      </c>
      <c r="B2" s="2" t="inlineStr">
        <is>
          <t>Yes</t>
        </is>
      </c>
      <c r="C2" s="2" t="inlineStr">
        <is>
          <t>North / Central</t>
        </is>
      </c>
      <c r="D2" s="2" t="n">
        <v>30</v>
      </c>
      <c r="E2" s="2">
        <f>SUMIFS(Schedule!D:D,Schedule!G:G,A2)/60</f>
        <v/>
      </c>
      <c r="F2" s="3">
        <f>IF(D2=0,0,E2/D2)</f>
        <v/>
      </c>
      <c r="G2" s="2" t="inlineStr">
        <is>
          <t>Teen and beginner lessons</t>
        </is>
      </c>
    </row>
    <row r="3">
      <c r="A3" s="2" t="inlineStr">
        <is>
          <t>Priya Shah</t>
        </is>
      </c>
      <c r="B3" s="2" t="inlineStr">
        <is>
          <t>Yes</t>
        </is>
      </c>
      <c r="C3" s="2" t="inlineStr">
        <is>
          <t>Central / South</t>
        </is>
      </c>
      <c r="D3" s="2" t="n">
        <v>25</v>
      </c>
      <c r="E3" s="2">
        <f>SUMIFS(Schedule!D:D,Schedule!G:G,A3)/60</f>
        <v/>
      </c>
      <c r="F3" s="3">
        <f>IF(D3=0,0,E3/D3)</f>
        <v/>
      </c>
      <c r="G3" s="2" t="inlineStr">
        <is>
          <t>Road-test prep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>
      <c r="A1" s="1" t="inlineStr">
        <is>
          <t>Vehicle</t>
        </is>
      </c>
      <c r="B1" s="1" t="inlineStr">
        <is>
          <t>Active</t>
        </is>
      </c>
      <c r="C1" s="1" t="inlineStr">
        <is>
          <t>Plate/Internal ID</t>
        </is>
      </c>
      <c r="D1" s="1" t="inlineStr">
        <is>
          <t>Weekly Capacity Hours</t>
        </is>
      </c>
      <c r="E1" s="1" t="inlineStr">
        <is>
          <t>Scheduled Hours</t>
        </is>
      </c>
      <c r="F1" s="1" t="inlineStr">
        <is>
          <t>Utilization</t>
        </is>
      </c>
      <c r="G1" s="1" t="inlineStr">
        <is>
          <t>Maintenance Status</t>
        </is>
      </c>
      <c r="H1" s="1" t="inlineStr">
        <is>
          <t>Notes</t>
        </is>
      </c>
    </row>
    <row r="2">
      <c r="A2" s="2" t="inlineStr">
        <is>
          <t>Car 1</t>
        </is>
      </c>
      <c r="B2" s="2" t="inlineStr">
        <is>
          <t>Yes</t>
        </is>
      </c>
      <c r="C2" s="2" t="inlineStr">
        <is>
          <t>CAR-1</t>
        </is>
      </c>
      <c r="D2" s="2" t="n">
        <v>35</v>
      </c>
      <c r="E2" s="2">
        <f>SUMIFS(Schedule!D:D,Schedule!H:H,A2)/60</f>
        <v/>
      </c>
      <c r="F2" s="3">
        <f>IF(D2=0,0,E2/D2)</f>
        <v/>
      </c>
      <c r="G2" s="2" t="inlineStr">
        <is>
          <t>Ready</t>
        </is>
      </c>
      <c r="H2" s="2" t="inlineStr">
        <is>
          <t>Primary teen lesson vehicle</t>
        </is>
      </c>
    </row>
    <row r="3">
      <c r="A3" s="2" t="inlineStr">
        <is>
          <t>Car 2</t>
        </is>
      </c>
      <c r="B3" s="2" t="inlineStr">
        <is>
          <t>Yes</t>
        </is>
      </c>
      <c r="C3" s="2" t="inlineStr">
        <is>
          <t>CAR-2</t>
        </is>
      </c>
      <c r="D3" s="2" t="n">
        <v>30</v>
      </c>
      <c r="E3" s="2">
        <f>SUMIFS(Schedule!D:D,Schedule!H:H,A3)/60</f>
        <v/>
      </c>
      <c r="F3" s="3">
        <f>IF(D3=0,0,E3/D3)</f>
        <v/>
      </c>
      <c r="G3" s="2" t="inlineStr">
        <is>
          <t>Review soon</t>
        </is>
      </c>
      <c r="H3" s="2" t="inlineStr">
        <is>
          <t>Road-test prep vehicle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>
      <c r="A1" s="1" t="inlineStr">
        <is>
          <t>Package</t>
        </is>
      </c>
      <c r="B1" s="1" t="inlineStr">
        <is>
          <t>Included Lessons</t>
        </is>
      </c>
      <c r="C1" s="1" t="inlineStr">
        <is>
          <t>Lesson Duration Minutes</t>
        </is>
      </c>
      <c r="D1" s="1" t="inlineStr">
        <is>
          <t>Package Price</t>
        </is>
      </c>
      <c r="E1" s="1" t="inlineStr">
        <is>
          <t>Deposit</t>
        </is>
      </c>
      <c r="F1" s="1" t="inlineStr">
        <is>
          <t>Permit Required</t>
        </is>
      </c>
      <c r="G1" s="1" t="inlineStr">
        <is>
          <t>Waiver Required</t>
        </is>
      </c>
      <c r="H1" s="1" t="inlineStr">
        <is>
          <t>Notes</t>
        </is>
      </c>
    </row>
    <row r="2">
      <c r="A2" s="2" t="inlineStr">
        <is>
          <t>Teen Starter</t>
        </is>
      </c>
      <c r="B2" s="2" t="n">
        <v>5</v>
      </c>
      <c r="C2" s="2" t="n">
        <v>90</v>
      </c>
      <c r="D2" s="2" t="n">
        <v>499</v>
      </c>
      <c r="E2" s="2" t="n">
        <v>99</v>
      </c>
      <c r="F2" s="2" t="inlineStr">
        <is>
          <t>Yes</t>
        </is>
      </c>
      <c r="G2" s="2" t="inlineStr">
        <is>
          <t>Yes</t>
        </is>
      </c>
      <c r="H2" s="2" t="inlineStr">
        <is>
          <t>Good for new permitted teen drivers</t>
        </is>
      </c>
    </row>
    <row r="3">
      <c r="A3" s="2" t="inlineStr">
        <is>
          <t>Road Test Prep</t>
        </is>
      </c>
      <c r="B3" s="2" t="n">
        <v>3</v>
      </c>
      <c r="C3" s="2" t="n">
        <v>120</v>
      </c>
      <c r="D3" s="2" t="n">
        <v>399</v>
      </c>
      <c r="E3" s="2" t="n">
        <v>100</v>
      </c>
      <c r="F3" s="2" t="inlineStr">
        <is>
          <t>Sometimes</t>
        </is>
      </c>
      <c r="G3" s="2" t="inlineStr">
        <is>
          <t>No</t>
        </is>
      </c>
      <c r="H3" s="2" t="inlineStr">
        <is>
          <t>Adult and road-test readiness package</t>
        </is>
      </c>
    </row>
    <row r="4">
      <c r="A4" s="2" t="inlineStr">
        <is>
          <t>Defensive Refresher</t>
        </is>
      </c>
      <c r="B4" s="2" t="n">
        <v>2</v>
      </c>
      <c r="C4" s="2" t="n">
        <v>90</v>
      </c>
      <c r="D4" s="2" t="n">
        <v>249</v>
      </c>
      <c r="E4" s="2" t="n">
        <v>75</v>
      </c>
      <c r="F4" s="2" t="inlineStr">
        <is>
          <t>No</t>
        </is>
      </c>
      <c r="G4" s="2" t="inlineStr">
        <is>
          <t>No</t>
        </is>
      </c>
      <c r="H4" s="2" t="inlineStr">
        <is>
          <t>Refresher package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</cols>
  <sheetData>
    <row r="1">
      <c r="A1" s="1" t="inlineStr">
        <is>
          <t>Setting</t>
        </is>
      </c>
      <c r="B1" s="1" t="inlineStr">
        <is>
          <t>Value</t>
        </is>
      </c>
      <c r="C1" s="1" t="inlineStr">
        <is>
          <t>Notes</t>
        </is>
      </c>
    </row>
    <row r="2">
      <c r="A2" s="2" t="inlineStr">
        <is>
          <t>Default lesson minutes</t>
        </is>
      </c>
      <c r="B2" s="2" t="n">
        <v>90</v>
      </c>
      <c r="C2" s="2" t="inlineStr">
        <is>
          <t>Used for new rows</t>
        </is>
      </c>
    </row>
    <row r="3">
      <c r="A3" s="2" t="inlineStr">
        <is>
          <t>Minimum notice hours</t>
        </is>
      </c>
      <c r="B3" s="2" t="n">
        <v>24</v>
      </c>
      <c r="C3" s="2" t="inlineStr">
        <is>
          <t>School policy placeholder</t>
        </is>
      </c>
    </row>
    <row r="4">
      <c r="A4" s="2" t="inlineStr">
        <is>
          <t>Monthly software cost placeholder</t>
        </is>
      </c>
      <c r="B4" s="2" t="n">
        <v>79</v>
      </c>
      <c r="C4" s="2" t="inlineStr">
        <is>
          <t>Change to your actual tool cost</t>
        </is>
      </c>
    </row>
    <row r="5">
      <c r="A5" s="2" t="inlineStr">
        <is>
          <t>Expected no-show rate</t>
        </is>
      </c>
      <c r="B5" s="2" t="n">
        <v>0.05</v>
      </c>
      <c r="C5" s="2" t="inlineStr">
        <is>
          <t>Planning assumption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8" customWidth="1" min="2" max="2"/>
    <col width="48" customWidth="1" min="3" max="3"/>
  </cols>
  <sheetData>
    <row r="1">
      <c r="A1" s="1" t="inlineStr">
        <is>
          <t>Metric</t>
        </is>
      </c>
      <c r="B1" s="1" t="inlineStr">
        <is>
          <t>Formula / value</t>
        </is>
      </c>
      <c r="C1" s="1" t="inlineStr">
        <is>
          <t>What it tells you</t>
        </is>
      </c>
    </row>
    <row r="2">
      <c r="A2" s="2" t="inlineStr">
        <is>
          <t>Total scheduled lessons</t>
        </is>
      </c>
      <c r="B2" s="2">
        <f>COUNTIF(Schedule!J:J,"Scheduled")</f>
        <v/>
      </c>
      <c r="C2" s="2" t="inlineStr">
        <is>
          <t>Booked lessons not marked canceled or no-show</t>
        </is>
      </c>
    </row>
    <row r="3">
      <c r="A3" s="2" t="inlineStr">
        <is>
          <t>No-show lessons</t>
        </is>
      </c>
      <c r="B3" s="2">
        <f>COUNTIF(Schedule!J:J,"No-show")</f>
        <v/>
      </c>
      <c r="C3" s="2" t="inlineStr">
        <is>
          <t>Lessons marked no-show</t>
        </is>
      </c>
    </row>
    <row r="4">
      <c r="A4" s="2" t="inlineStr">
        <is>
          <t>No-show rate</t>
        </is>
      </c>
      <c r="B4" s="2">
        <f>IF(COUNTA(Schedule!A:A)&lt;=1,0,B3/(COUNTA(Schedule!A:A)-1))</f>
        <v/>
      </c>
      <c r="C4" s="2" t="inlineStr">
        <is>
          <t>No-show count divided by entered lessons</t>
        </is>
      </c>
    </row>
    <row r="5">
      <c r="A5" s="2" t="inlineStr">
        <is>
          <t>Estimated scheduled revenue</t>
        </is>
      </c>
      <c r="B5" s="2">
        <f>SUMIF(Schedule!J:J,"Scheduled",Schedule!P:P)</f>
        <v/>
      </c>
      <c r="C5" s="2" t="inlineStr">
        <is>
          <t>Revenue estimate for scheduled lessons</t>
        </is>
      </c>
    </row>
    <row r="6">
      <c r="A6" s="2" t="inlineStr">
        <is>
          <t>Instructor conflicts</t>
        </is>
      </c>
      <c r="B6" s="2">
        <f>COUNTIF(Schedule!M:M,"Conflict")</f>
        <v/>
      </c>
      <c r="C6" s="2" t="inlineStr">
        <is>
          <t>Rows where instructor overlap appears</t>
        </is>
      </c>
    </row>
    <row r="7">
      <c r="A7" s="2" t="inlineStr">
        <is>
          <t>Vehicle conflicts</t>
        </is>
      </c>
      <c r="B7" s="2">
        <f>COUNTIF(Schedule!N:N,"Conflict")</f>
        <v/>
      </c>
      <c r="C7" s="2" t="inlineStr">
        <is>
          <t>Rows where vehicle overlap appears</t>
        </is>
      </c>
    </row>
    <row r="8">
      <c r="A8" s="2" t="inlineStr">
        <is>
          <t>Student overlaps</t>
        </is>
      </c>
      <c r="B8" s="2">
        <f>COUNTIF(Schedule!O:O,"Overlap")</f>
        <v/>
      </c>
      <c r="C8" s="2" t="inlineStr">
        <is>
          <t>Rows where student overlap appears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2026-06-13T17:59:48Z</dcterms:created>
  <dcterms:modified xmlns:dcterms="http://purl.org/dc/terms/" xmlns:xsi="http://www.w3.org/2001/XMLSchema-instance" xsi:type="dcterms:W3CDTF">2026-06-13T17:59:48Z</dcterms:modified>
</cp:coreProperties>
</file>